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355" windowHeight="5415"/>
  </bookViews>
  <sheets>
    <sheet name="2018 quarter PF_Rest IFRS 16 " sheetId="2" r:id="rId1"/>
  </sheets>
  <externalReferences>
    <externalReference r:id="rId2"/>
  </externalReferences>
  <definedNames>
    <definedName name="_xlnm.Print_Area" localSheetId="0">'2018 quarter PF_Rest IFRS 16 '!$B$2:$L$41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L28" i="2"/>
  <c r="J28" i="2"/>
  <c r="H28" i="2"/>
  <c r="F28" i="2"/>
  <c r="D28" i="2"/>
  <c r="L27" i="2"/>
  <c r="J27" i="2"/>
  <c r="H27" i="2"/>
  <c r="F27" i="2"/>
  <c r="D27" i="2"/>
  <c r="L33" i="2"/>
  <c r="L39" i="2" s="1"/>
  <c r="L34" i="2"/>
  <c r="H33" i="2"/>
  <c r="H39" i="2"/>
  <c r="J39" i="2"/>
  <c r="F39" i="2"/>
  <c r="D39" i="2"/>
  <c r="L38" i="2"/>
  <c r="J38" i="2"/>
  <c r="H38" i="2"/>
  <c r="F38" i="2"/>
  <c r="L37" i="2"/>
  <c r="J37" i="2"/>
  <c r="H37" i="2"/>
  <c r="F37" i="2"/>
  <c r="D38" i="2"/>
  <c r="D37" i="2"/>
  <c r="L36" i="2"/>
  <c r="J36" i="2"/>
  <c r="H36" i="2"/>
  <c r="F36" i="2"/>
  <c r="D36" i="2"/>
  <c r="J33" i="2"/>
  <c r="F33" i="2"/>
  <c r="D33" i="2"/>
  <c r="L35" i="2" l="1"/>
  <c r="J35" i="2"/>
  <c r="H35" i="2"/>
  <c r="F35" i="2"/>
  <c r="D35" i="2"/>
</calcChain>
</file>

<file path=xl/sharedStrings.xml><?xml version="1.0" encoding="utf-8"?>
<sst xmlns="http://schemas.openxmlformats.org/spreadsheetml/2006/main" count="51" uniqueCount="37">
  <si>
    <t>- in CHFm -</t>
  </si>
  <si>
    <t>Turnover</t>
  </si>
  <si>
    <t>Gross Profit</t>
  </si>
  <si>
    <t>Lease Expenses</t>
  </si>
  <si>
    <t>Personnel Expenses</t>
  </si>
  <si>
    <t>Other Expenses</t>
  </si>
  <si>
    <t>Depreciation (excl. RoU)</t>
  </si>
  <si>
    <t>Depreciation of  RoU</t>
  </si>
  <si>
    <t>Amortization</t>
  </si>
  <si>
    <t>Operating Profit (EBIT)</t>
  </si>
  <si>
    <t>Financial Result (excl. lease interest / FX)</t>
  </si>
  <si>
    <t>Lease Interest</t>
  </si>
  <si>
    <t>FX</t>
  </si>
  <si>
    <t>Profit before Taxes</t>
  </si>
  <si>
    <t>Income Taxes</t>
  </si>
  <si>
    <t>Net Profit</t>
  </si>
  <si>
    <t>Non-Controlling Interest</t>
  </si>
  <si>
    <t>Net Profit to equity holders</t>
  </si>
  <si>
    <t>KPI's</t>
  </si>
  <si>
    <t>Adjusted Operating Profit (adj. EBIT)</t>
  </si>
  <si>
    <t>Adjusted Net Profit</t>
  </si>
  <si>
    <t/>
  </si>
  <si>
    <t>Q2 '18</t>
  </si>
  <si>
    <t>Important disclaimer. The figures shown below do not represent a restatement of Dufry's 2018 financials. These should be seen as indications for helping analysts and the financial community to compare 2019 results.</t>
  </si>
  <si>
    <t xml:space="preserve">Q1 '18 </t>
  </si>
  <si>
    <t xml:space="preserve">Q3 '18 </t>
  </si>
  <si>
    <t xml:space="preserve">Q4 '18  </t>
  </si>
  <si>
    <t xml:space="preserve">FY '18  </t>
  </si>
  <si>
    <t>Dufry's IFRS 16 Pro-forma/Restated - 2018 by quarter</t>
  </si>
  <si>
    <t>Note: some numbers may not add up due to roundings</t>
  </si>
  <si>
    <t>Amortization of concession rights *</t>
  </si>
  <si>
    <t>Impairment of concession rights *</t>
  </si>
  <si>
    <t>Interest on Lease Obligations</t>
  </si>
  <si>
    <t>Transaction expenses *</t>
  </si>
  <si>
    <t>Income tax on above lines</t>
  </si>
  <si>
    <t>Minority interest on above lines</t>
  </si>
  <si>
    <t>*Related to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</si>
</sst>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1" xfId="2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0" xfId="2" applyFont="1" applyFill="1" applyBorder="1"/>
    <xf numFmtId="0" fontId="5" fillId="0" borderId="0" xfId="0" applyFont="1" applyFill="1" applyBorder="1"/>
    <xf numFmtId="165" fontId="6" fillId="0" borderId="0" xfId="3" applyNumberFormat="1" applyFont="1" applyFill="1" applyBorder="1"/>
    <xf numFmtId="0" fontId="5" fillId="0" borderId="0" xfId="0" applyFont="1" applyFill="1"/>
    <xf numFmtId="0" fontId="6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 indent="1"/>
    </xf>
    <xf numFmtId="165" fontId="3" fillId="0" borderId="0" xfId="3" applyNumberFormat="1" applyFont="1" applyFill="1" applyBorder="1"/>
    <xf numFmtId="0" fontId="6" fillId="0" borderId="2" xfId="2" applyFont="1" applyFill="1" applyBorder="1"/>
    <xf numFmtId="165" fontId="6" fillId="0" borderId="2" xfId="3" applyNumberFormat="1" applyFont="1" applyFill="1" applyBorder="1"/>
    <xf numFmtId="0" fontId="7" fillId="0" borderId="0" xfId="0" applyFont="1" applyFill="1" applyBorder="1"/>
    <xf numFmtId="0" fontId="5" fillId="0" borderId="1" xfId="0" applyFont="1" applyFill="1" applyBorder="1"/>
    <xf numFmtId="0" fontId="4" fillId="0" borderId="0" xfId="0" applyFont="1" applyFill="1" applyBorder="1"/>
    <xf numFmtId="165" fontId="5" fillId="0" borderId="0" xfId="3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quotePrefix="1" applyFont="1" applyFill="1"/>
    <xf numFmtId="165" fontId="5" fillId="0" borderId="0" xfId="1" applyNumberFormat="1" applyFont="1" applyFill="1"/>
    <xf numFmtId="0" fontId="5" fillId="0" borderId="0" xfId="0" applyFont="1" applyFill="1" applyAlignment="1">
      <alignment vertical="center"/>
    </xf>
    <xf numFmtId="0" fontId="8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horizontal="center" vertical="center"/>
    </xf>
    <xf numFmtId="0" fontId="5" fillId="0" borderId="0" xfId="0" applyFont="1" applyFill="1" applyAlignment="1"/>
  </cellXfs>
  <cellStyles count="5">
    <cellStyle name="Comma 2 3" xfId="3"/>
    <cellStyle name="Normal" xfId="0" builtinId="0"/>
    <cellStyle name="Normal 3 3" xfId="2"/>
    <cellStyle name="Normal_2018 by quarter PF IFRS 16 (2)" xfId="4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h%20E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8xQ"/>
    </sheetNames>
    <sheetDataSet>
      <sheetData sheetId="0"/>
      <sheetData sheetId="1">
        <row r="13">
          <cell r="C13">
            <v>76.841164021653796</v>
          </cell>
          <cell r="D13">
            <v>75.871426542311411</v>
          </cell>
          <cell r="E13">
            <v>83.252232285653605</v>
          </cell>
          <cell r="F13">
            <v>76.276644495247595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12.36</v>
          </cell>
          <cell r="G15">
            <v>12.36</v>
          </cell>
        </row>
        <row r="17">
          <cell r="C17">
            <v>-21.145057572083523</v>
          </cell>
          <cell r="D17">
            <v>-20.468896448576803</v>
          </cell>
          <cell r="E17">
            <v>-22.489780176008225</v>
          </cell>
          <cell r="F17">
            <v>-20.277222592893324</v>
          </cell>
          <cell r="G17">
            <v>-84.380956789561878</v>
          </cell>
        </row>
        <row r="18">
          <cell r="C18">
            <v>-15.096829206225706</v>
          </cell>
          <cell r="D18">
            <v>-14.141547815228437</v>
          </cell>
          <cell r="E18">
            <v>-15.743165725072906</v>
          </cell>
          <cell r="F18">
            <v>-14.360256531325678</v>
          </cell>
          <cell r="G18">
            <v>-59.341799277852729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zoomScale="80" zoomScaleNormal="80" zoomScaleSheetLayoutView="80" workbookViewId="0">
      <selection activeCell="B2" sqref="B2:L2"/>
    </sheetView>
  </sheetViews>
  <sheetFormatPr defaultRowHeight="12.75" x14ac:dyDescent="0.2"/>
  <cols>
    <col min="1" max="1" width="2.85546875" style="7" customWidth="1"/>
    <col min="2" max="2" width="39.5703125" style="7" customWidth="1"/>
    <col min="3" max="3" width="2.85546875" style="7" customWidth="1"/>
    <col min="4" max="4" width="13.140625" style="7" customWidth="1"/>
    <col min="5" max="5" width="1.85546875" style="7" customWidth="1"/>
    <col min="6" max="6" width="13.140625" style="7" customWidth="1"/>
    <col min="7" max="7" width="1.85546875" style="7" customWidth="1"/>
    <col min="8" max="8" width="13.140625" style="7" customWidth="1"/>
    <col min="9" max="9" width="1.85546875" style="7" customWidth="1"/>
    <col min="10" max="10" width="13.140625" style="7" customWidth="1"/>
    <col min="11" max="11" width="1.85546875" style="7" customWidth="1"/>
    <col min="12" max="12" width="13.140625" style="7" customWidth="1"/>
    <col min="13" max="16384" width="9.140625" style="7"/>
  </cols>
  <sheetData>
    <row r="1" spans="1:12" x14ac:dyDescent="0.2">
      <c r="A1" s="18" t="s">
        <v>21</v>
      </c>
    </row>
    <row r="2" spans="1:12" ht="41.25" customHeight="1" x14ac:dyDescent="0.2">
      <c r="A2" s="18"/>
      <c r="B2" s="21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">
      <c r="A3" s="18"/>
    </row>
    <row r="4" spans="1:12" s="20" customFormat="1" ht="16.5" customHeight="1" x14ac:dyDescent="0.2">
      <c r="B4" s="22" t="s">
        <v>28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3" customFormat="1" ht="21" customHeight="1" x14ac:dyDescent="0.2">
      <c r="B5" s="1" t="s">
        <v>0</v>
      </c>
      <c r="C5" s="2"/>
      <c r="D5" s="17" t="s">
        <v>24</v>
      </c>
      <c r="E5" s="2"/>
      <c r="F5" s="17" t="s">
        <v>22</v>
      </c>
      <c r="G5" s="2"/>
      <c r="H5" s="17" t="s">
        <v>25</v>
      </c>
      <c r="I5" s="2"/>
      <c r="J5" s="17" t="s">
        <v>26</v>
      </c>
      <c r="K5" s="2"/>
      <c r="L5" s="17" t="s">
        <v>27</v>
      </c>
    </row>
    <row r="6" spans="1:12" x14ac:dyDescent="0.2">
      <c r="B6" s="4" t="s">
        <v>1</v>
      </c>
      <c r="C6" s="5"/>
      <c r="D6" s="6">
        <v>1820</v>
      </c>
      <c r="E6" s="5"/>
      <c r="F6" s="6">
        <v>2277.1000000000004</v>
      </c>
      <c r="G6" s="5"/>
      <c r="H6" s="6">
        <v>2463.5999999999995</v>
      </c>
      <c r="I6" s="5"/>
      <c r="J6" s="6">
        <v>2124.1999999999989</v>
      </c>
      <c r="K6" s="5"/>
      <c r="L6" s="6">
        <v>8684.8999999999978</v>
      </c>
    </row>
    <row r="7" spans="1:12" x14ac:dyDescent="0.2">
      <c r="B7" s="8" t="s">
        <v>2</v>
      </c>
      <c r="C7" s="5"/>
      <c r="D7" s="6">
        <v>1089.9000000000001</v>
      </c>
      <c r="E7" s="5"/>
      <c r="F7" s="6">
        <v>1360.6999999999998</v>
      </c>
      <c r="G7" s="5"/>
      <c r="H7" s="6">
        <v>1481.8000000000002</v>
      </c>
      <c r="I7" s="5"/>
      <c r="J7" s="6">
        <v>1263.2999999999993</v>
      </c>
      <c r="K7" s="5"/>
      <c r="L7" s="6">
        <v>5195.6999999999989</v>
      </c>
    </row>
    <row r="8" spans="1:12" x14ac:dyDescent="0.2">
      <c r="B8" s="9" t="s">
        <v>3</v>
      </c>
      <c r="C8" s="5"/>
      <c r="D8" s="10">
        <v>-261.7</v>
      </c>
      <c r="E8" s="5"/>
      <c r="F8" s="10">
        <v>-358.50000000000006</v>
      </c>
      <c r="G8" s="5"/>
      <c r="H8" s="10">
        <v>-409.89999999999986</v>
      </c>
      <c r="I8" s="5"/>
      <c r="J8" s="10">
        <v>-328.60000000000014</v>
      </c>
      <c r="K8" s="5"/>
      <c r="L8" s="10">
        <v>-1358.7</v>
      </c>
    </row>
    <row r="9" spans="1:12" x14ac:dyDescent="0.2">
      <c r="B9" s="9" t="s">
        <v>4</v>
      </c>
      <c r="C9" s="5"/>
      <c r="D9" s="10">
        <v>-284.8</v>
      </c>
      <c r="E9" s="5"/>
      <c r="F9" s="10">
        <v>-300.09999999999997</v>
      </c>
      <c r="G9" s="5"/>
      <c r="H9" s="10">
        <v>-298.30000000000013</v>
      </c>
      <c r="I9" s="5"/>
      <c r="J9" s="10">
        <v>-291.99999999999989</v>
      </c>
      <c r="K9" s="5"/>
      <c r="L9" s="10">
        <v>-1175.1999999999998</v>
      </c>
    </row>
    <row r="10" spans="1:12" x14ac:dyDescent="0.2">
      <c r="B10" s="9" t="s">
        <v>5</v>
      </c>
      <c r="C10" s="5"/>
      <c r="D10" s="10">
        <v>-129.40000000000003</v>
      </c>
      <c r="E10" s="5"/>
      <c r="F10" s="10">
        <v>-139.40000000000026</v>
      </c>
      <c r="G10" s="5"/>
      <c r="H10" s="10">
        <v>-131.19999999999993</v>
      </c>
      <c r="I10" s="5"/>
      <c r="J10" s="10">
        <v>-139.90000000000043</v>
      </c>
      <c r="K10" s="5"/>
      <c r="L10" s="10">
        <v>-539.90000000000066</v>
      </c>
    </row>
    <row r="11" spans="1:12" x14ac:dyDescent="0.2">
      <c r="B11" s="9" t="s">
        <v>6</v>
      </c>
      <c r="C11" s="5"/>
      <c r="D11" s="10">
        <v>-43.9</v>
      </c>
      <c r="E11" s="5"/>
      <c r="F11" s="10">
        <v>-49.000000000000007</v>
      </c>
      <c r="G11" s="5"/>
      <c r="H11" s="10">
        <v>-48.299999999999983</v>
      </c>
      <c r="I11" s="5"/>
      <c r="J11" s="10">
        <v>-61.100000000000023</v>
      </c>
      <c r="K11" s="5"/>
      <c r="L11" s="10">
        <v>-202.3</v>
      </c>
    </row>
    <row r="12" spans="1:12" x14ac:dyDescent="0.2">
      <c r="B12" s="9" t="s">
        <v>7</v>
      </c>
      <c r="C12" s="5"/>
      <c r="D12" s="10">
        <v>-265.30000000000007</v>
      </c>
      <c r="E12" s="5"/>
      <c r="F12" s="10">
        <v>-274.89999999999998</v>
      </c>
      <c r="G12" s="5"/>
      <c r="H12" s="10">
        <v>-272.50000000000011</v>
      </c>
      <c r="I12" s="5"/>
      <c r="J12" s="10">
        <v>-277.49999999999983</v>
      </c>
      <c r="K12" s="5"/>
      <c r="L12" s="10">
        <v>-1090.2</v>
      </c>
    </row>
    <row r="13" spans="1:12" x14ac:dyDescent="0.2">
      <c r="B13" s="9" t="s">
        <v>8</v>
      </c>
      <c r="C13" s="5"/>
      <c r="D13" s="10">
        <v>-89.6</v>
      </c>
      <c r="E13" s="5"/>
      <c r="F13" s="10">
        <v>-93.700000000000017</v>
      </c>
      <c r="G13" s="5"/>
      <c r="H13" s="10">
        <v>-94.899999999999977</v>
      </c>
      <c r="I13" s="5"/>
      <c r="J13" s="10">
        <v>-91.4</v>
      </c>
      <c r="K13" s="5"/>
      <c r="L13" s="10">
        <v>-369.6</v>
      </c>
    </row>
    <row r="14" spans="1:12" x14ac:dyDescent="0.2">
      <c r="B14" s="4" t="s">
        <v>9</v>
      </c>
      <c r="C14" s="5"/>
      <c r="D14" s="6">
        <v>15.1</v>
      </c>
      <c r="E14" s="5"/>
      <c r="F14" s="6">
        <v>145</v>
      </c>
      <c r="G14" s="5"/>
      <c r="H14" s="6">
        <v>227.1</v>
      </c>
      <c r="I14" s="5"/>
      <c r="J14" s="6">
        <v>72.800000000000011</v>
      </c>
      <c r="K14" s="5"/>
      <c r="L14" s="6">
        <v>460</v>
      </c>
    </row>
    <row r="15" spans="1:12" x14ac:dyDescent="0.2">
      <c r="B15" s="9" t="s">
        <v>10</v>
      </c>
      <c r="C15" s="5"/>
      <c r="D15" s="10">
        <v>-33.5</v>
      </c>
      <c r="E15" s="5"/>
      <c r="F15" s="10">
        <v>-34.499999999999993</v>
      </c>
      <c r="G15" s="5"/>
      <c r="H15" s="10">
        <v>-31.599999999999991</v>
      </c>
      <c r="I15" s="5"/>
      <c r="J15" s="10">
        <v>-35.700000000000017</v>
      </c>
      <c r="K15" s="5"/>
      <c r="L15" s="10">
        <v>-135.30000000000001</v>
      </c>
    </row>
    <row r="16" spans="1:12" x14ac:dyDescent="0.2">
      <c r="B16" s="9" t="s">
        <v>11</v>
      </c>
      <c r="C16" s="5"/>
      <c r="D16" s="10">
        <v>-53.500000000000007</v>
      </c>
      <c r="E16" s="5"/>
      <c r="F16" s="10">
        <v>-54.20000000000001</v>
      </c>
      <c r="G16" s="5"/>
      <c r="H16" s="10">
        <v>-51.099999999999994</v>
      </c>
      <c r="I16" s="5"/>
      <c r="J16" s="10">
        <v>-50.599999999999994</v>
      </c>
      <c r="K16" s="5"/>
      <c r="L16" s="10">
        <v>-209.4</v>
      </c>
    </row>
    <row r="17" spans="2:12" x14ac:dyDescent="0.2">
      <c r="B17" s="9" t="s">
        <v>12</v>
      </c>
      <c r="C17" s="5"/>
      <c r="D17" s="10">
        <v>2.7</v>
      </c>
      <c r="E17" s="5"/>
      <c r="F17" s="10">
        <v>-1.2000000000000002</v>
      </c>
      <c r="G17" s="5"/>
      <c r="H17" s="10">
        <v>-2.4</v>
      </c>
      <c r="I17" s="5"/>
      <c r="J17" s="10">
        <v>-5</v>
      </c>
      <c r="K17" s="5"/>
      <c r="L17" s="10">
        <v>-5.9</v>
      </c>
    </row>
    <row r="18" spans="2:12" x14ac:dyDescent="0.2">
      <c r="B18" s="4" t="s">
        <v>13</v>
      </c>
      <c r="C18" s="5"/>
      <c r="D18" s="6">
        <v>-69.2</v>
      </c>
      <c r="E18" s="5"/>
      <c r="F18" s="6">
        <v>55.1</v>
      </c>
      <c r="G18" s="5"/>
      <c r="H18" s="6">
        <v>142</v>
      </c>
      <c r="I18" s="5"/>
      <c r="J18" s="6">
        <v>-18.5</v>
      </c>
      <c r="K18" s="5"/>
      <c r="L18" s="6">
        <v>109.4</v>
      </c>
    </row>
    <row r="19" spans="2:12" x14ac:dyDescent="0.2">
      <c r="B19" s="9" t="s">
        <v>14</v>
      </c>
      <c r="C19" s="5"/>
      <c r="D19" s="10">
        <v>-6.8999999999999915</v>
      </c>
      <c r="E19" s="5"/>
      <c r="F19" s="10">
        <v>-33.600000000000009</v>
      </c>
      <c r="G19" s="5"/>
      <c r="H19" s="10">
        <v>-41.599999999999994</v>
      </c>
      <c r="I19" s="5"/>
      <c r="J19" s="10">
        <v>-1.4999999999999964</v>
      </c>
      <c r="K19" s="5"/>
      <c r="L19" s="10">
        <v>-83.6</v>
      </c>
    </row>
    <row r="20" spans="2:12" x14ac:dyDescent="0.2">
      <c r="B20" s="4" t="s">
        <v>15</v>
      </c>
      <c r="C20" s="5"/>
      <c r="D20" s="6">
        <v>-76.099999999999994</v>
      </c>
      <c r="E20" s="5"/>
      <c r="F20" s="6">
        <v>21.499999999999993</v>
      </c>
      <c r="G20" s="5"/>
      <c r="H20" s="6">
        <v>100.4</v>
      </c>
      <c r="I20" s="5"/>
      <c r="J20" s="6">
        <v>-19.999999999999996</v>
      </c>
      <c r="K20" s="5"/>
      <c r="L20" s="6">
        <v>25.800000000000008</v>
      </c>
    </row>
    <row r="21" spans="2:12" x14ac:dyDescent="0.2">
      <c r="B21" s="9" t="s">
        <v>16</v>
      </c>
      <c r="C21" s="5"/>
      <c r="D21" s="10">
        <v>2.7999999999999972</v>
      </c>
      <c r="E21" s="5"/>
      <c r="F21" s="10">
        <v>-24.199999999999996</v>
      </c>
      <c r="G21" s="5"/>
      <c r="H21" s="10">
        <v>-25.400000000000006</v>
      </c>
      <c r="I21" s="5"/>
      <c r="J21" s="10">
        <v>-15.100000000000005</v>
      </c>
      <c r="K21" s="5"/>
      <c r="L21" s="10">
        <v>-61.900000000000006</v>
      </c>
    </row>
    <row r="22" spans="2:12" x14ac:dyDescent="0.2">
      <c r="B22" s="11" t="s">
        <v>17</v>
      </c>
      <c r="C22" s="5"/>
      <c r="D22" s="12">
        <v>-73.3</v>
      </c>
      <c r="E22" s="5"/>
      <c r="F22" s="12">
        <v>-2.7000000000000028</v>
      </c>
      <c r="G22" s="5"/>
      <c r="H22" s="12">
        <v>75</v>
      </c>
      <c r="I22" s="5"/>
      <c r="J22" s="12">
        <v>-35.1</v>
      </c>
      <c r="K22" s="5"/>
      <c r="L22" s="12">
        <v>-36.1</v>
      </c>
    </row>
    <row r="23" spans="2:12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2:12" x14ac:dyDescent="0.2">
      <c r="B24" s="13" t="s">
        <v>18</v>
      </c>
      <c r="C24" s="5"/>
      <c r="D24" s="5"/>
      <c r="E24" s="5"/>
      <c r="F24" s="5"/>
      <c r="G24" s="5"/>
      <c r="H24" s="5"/>
      <c r="I24" s="5"/>
      <c r="J24" s="5"/>
      <c r="K24" s="5"/>
    </row>
    <row r="25" spans="2:12" ht="13.5" customHeight="1" x14ac:dyDescent="0.2">
      <c r="B25" s="14"/>
      <c r="C25" s="15"/>
      <c r="D25" s="17" t="s">
        <v>24</v>
      </c>
      <c r="E25" s="2"/>
      <c r="F25" s="17" t="s">
        <v>22</v>
      </c>
      <c r="G25" s="2"/>
      <c r="H25" s="17" t="s">
        <v>25</v>
      </c>
      <c r="I25" s="2"/>
      <c r="J25" s="17" t="s">
        <v>26</v>
      </c>
      <c r="K25" s="2"/>
      <c r="L25" s="17" t="s">
        <v>27</v>
      </c>
    </row>
    <row r="26" spans="2:12" x14ac:dyDescent="0.2">
      <c r="B26" s="9" t="s">
        <v>9</v>
      </c>
      <c r="C26" s="5"/>
      <c r="D26" s="10">
        <v>15.1</v>
      </c>
      <c r="E26" s="5"/>
      <c r="F26" s="10">
        <v>145</v>
      </c>
      <c r="G26" s="5"/>
      <c r="H26" s="10">
        <v>227.1</v>
      </c>
      <c r="I26" s="5"/>
      <c r="J26" s="10">
        <v>72.800000000000011</v>
      </c>
      <c r="K26" s="5"/>
      <c r="L26" s="19">
        <v>460</v>
      </c>
    </row>
    <row r="27" spans="2:12" x14ac:dyDescent="0.2">
      <c r="B27" s="9" t="s">
        <v>30</v>
      </c>
      <c r="C27" s="5"/>
      <c r="D27" s="10">
        <f>D33</f>
        <v>76.841164021653796</v>
      </c>
      <c r="E27" s="5"/>
      <c r="F27" s="10">
        <f>F33</f>
        <v>75.871426542311411</v>
      </c>
      <c r="G27" s="5"/>
      <c r="H27" s="10">
        <f>H33</f>
        <v>81.152232285653611</v>
      </c>
      <c r="I27" s="5"/>
      <c r="J27" s="10">
        <f>J33</f>
        <v>76.276644495247595</v>
      </c>
      <c r="K27" s="5"/>
      <c r="L27" s="10">
        <f>L33</f>
        <v>310.14146734486638</v>
      </c>
    </row>
    <row r="28" spans="2:12" x14ac:dyDescent="0.2">
      <c r="B28" s="9" t="s">
        <v>31</v>
      </c>
      <c r="C28" s="5"/>
      <c r="D28" s="10">
        <f>D34</f>
        <v>0</v>
      </c>
      <c r="E28" s="5"/>
      <c r="F28" s="10">
        <f>F34</f>
        <v>0</v>
      </c>
      <c r="G28" s="5"/>
      <c r="H28" s="10">
        <f>H34</f>
        <v>2.1</v>
      </c>
      <c r="I28" s="5"/>
      <c r="J28" s="10">
        <f>J34</f>
        <v>0</v>
      </c>
      <c r="K28" s="5"/>
      <c r="L28" s="10">
        <f>L34</f>
        <v>2.1</v>
      </c>
    </row>
    <row r="29" spans="2:12" x14ac:dyDescent="0.2">
      <c r="B29" s="11" t="s">
        <v>19</v>
      </c>
      <c r="C29" s="5"/>
      <c r="D29" s="12">
        <f>SUM(D26:D28)</f>
        <v>91.94116402165379</v>
      </c>
      <c r="E29" s="5"/>
      <c r="F29" s="12">
        <f>SUM(F26:F28)</f>
        <v>220.87142654231141</v>
      </c>
      <c r="G29" s="5"/>
      <c r="H29" s="12">
        <f>SUM(H26:H28)</f>
        <v>310.3522322856536</v>
      </c>
      <c r="I29" s="5"/>
      <c r="J29" s="12">
        <f>SUM(J26:J28)</f>
        <v>149.07664449524759</v>
      </c>
      <c r="K29" s="5"/>
      <c r="L29" s="12">
        <f>SUM(L26:L28)</f>
        <v>772.24146734486646</v>
      </c>
    </row>
    <row r="30" spans="2:12" x14ac:dyDescent="0.2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2" ht="13.5" customHeight="1" x14ac:dyDescent="0.2">
      <c r="B31" s="14"/>
      <c r="C31" s="15"/>
      <c r="D31" s="17" t="s">
        <v>24</v>
      </c>
      <c r="E31" s="2"/>
      <c r="F31" s="17" t="s">
        <v>22</v>
      </c>
      <c r="G31" s="2"/>
      <c r="H31" s="17" t="s">
        <v>25</v>
      </c>
      <c r="I31" s="2"/>
      <c r="J31" s="17" t="s">
        <v>26</v>
      </c>
      <c r="K31" s="2"/>
      <c r="L31" s="17" t="s">
        <v>27</v>
      </c>
    </row>
    <row r="32" spans="2:12" x14ac:dyDescent="0.2">
      <c r="B32" s="9" t="s">
        <v>17</v>
      </c>
      <c r="C32" s="5"/>
      <c r="D32" s="10">
        <v>-73.3</v>
      </c>
      <c r="E32" s="5"/>
      <c r="F32" s="10">
        <v>-2.7000000000000028</v>
      </c>
      <c r="G32" s="5"/>
      <c r="H32" s="10">
        <v>75</v>
      </c>
      <c r="I32" s="5"/>
      <c r="J32" s="10">
        <v>-35.1</v>
      </c>
      <c r="K32" s="5"/>
      <c r="L32" s="19">
        <v>-36.1</v>
      </c>
    </row>
    <row r="33" spans="2:12" x14ac:dyDescent="0.2">
      <c r="B33" s="9" t="s">
        <v>30</v>
      </c>
      <c r="C33" s="5"/>
      <c r="D33" s="10">
        <f>'[1]2018xQ'!$C$13</f>
        <v>76.841164021653796</v>
      </c>
      <c r="E33" s="5"/>
      <c r="F33" s="10">
        <f>'[1]2018xQ'!$D$13</f>
        <v>75.871426542311411</v>
      </c>
      <c r="G33" s="5"/>
      <c r="H33" s="10">
        <f>'[1]2018xQ'!$E$13-2.1</f>
        <v>81.152232285653611</v>
      </c>
      <c r="I33" s="5"/>
      <c r="J33" s="10">
        <f>'[1]2018xQ'!$F$13</f>
        <v>76.276644495247595</v>
      </c>
      <c r="K33" s="5"/>
      <c r="L33" s="19">
        <f>SUM(D33:J33)</f>
        <v>310.14146734486638</v>
      </c>
    </row>
    <row r="34" spans="2:12" x14ac:dyDescent="0.2">
      <c r="B34" s="9" t="s">
        <v>31</v>
      </c>
      <c r="C34" s="5"/>
      <c r="D34" s="10">
        <v>0</v>
      </c>
      <c r="E34" s="5"/>
      <c r="F34" s="10">
        <v>0</v>
      </c>
      <c r="G34" s="5"/>
      <c r="H34" s="10">
        <v>2.1</v>
      </c>
      <c r="I34" s="5"/>
      <c r="J34" s="10">
        <v>0</v>
      </c>
      <c r="K34" s="5"/>
      <c r="L34" s="19">
        <f>SUM(D34:J34)</f>
        <v>2.1</v>
      </c>
    </row>
    <row r="35" spans="2:12" x14ac:dyDescent="0.2">
      <c r="B35" s="9" t="s">
        <v>32</v>
      </c>
      <c r="C35" s="5"/>
      <c r="D35" s="10">
        <f>-D16</f>
        <v>53.500000000000007</v>
      </c>
      <c r="E35" s="5"/>
      <c r="F35" s="10">
        <f>-F16</f>
        <v>54.20000000000001</v>
      </c>
      <c r="G35" s="5"/>
      <c r="H35" s="10">
        <f>-H16</f>
        <v>51.099999999999994</v>
      </c>
      <c r="I35" s="5"/>
      <c r="J35" s="10">
        <f>-J16</f>
        <v>50.599999999999994</v>
      </c>
      <c r="K35" s="5"/>
      <c r="L35" s="10">
        <f>-L16</f>
        <v>209.4</v>
      </c>
    </row>
    <row r="36" spans="2:12" x14ac:dyDescent="0.2">
      <c r="B36" s="9" t="s">
        <v>33</v>
      </c>
      <c r="C36" s="5"/>
      <c r="D36" s="10">
        <f>'[1]2018xQ'!$C$15</f>
        <v>0</v>
      </c>
      <c r="E36" s="5"/>
      <c r="F36" s="10">
        <f>'[1]2018xQ'!$D$15</f>
        <v>0</v>
      </c>
      <c r="G36" s="5"/>
      <c r="H36" s="10">
        <f>'[1]2018xQ'!$E$15</f>
        <v>0</v>
      </c>
      <c r="I36" s="5"/>
      <c r="J36" s="10">
        <f>'[1]2018xQ'!$F$15</f>
        <v>12.36</v>
      </c>
      <c r="K36" s="5"/>
      <c r="L36" s="19">
        <f>'[1]2018xQ'!$G$15</f>
        <v>12.36</v>
      </c>
    </row>
    <row r="37" spans="2:12" x14ac:dyDescent="0.2">
      <c r="B37" s="9" t="s">
        <v>34</v>
      </c>
      <c r="C37" s="5"/>
      <c r="D37" s="10">
        <f>'[1]2018xQ'!$C$17</f>
        <v>-21.145057572083523</v>
      </c>
      <c r="E37" s="5"/>
      <c r="F37" s="10">
        <f>'[1]2018xQ'!$D$17</f>
        <v>-20.468896448576803</v>
      </c>
      <c r="G37" s="5"/>
      <c r="H37" s="10">
        <f>'[1]2018xQ'!$E$17</f>
        <v>-22.489780176008225</v>
      </c>
      <c r="I37" s="5"/>
      <c r="J37" s="10">
        <f>'[1]2018xQ'!$F$17</f>
        <v>-20.277222592893324</v>
      </c>
      <c r="K37" s="5"/>
      <c r="L37" s="19">
        <f>'[1]2018xQ'!$G$17</f>
        <v>-84.380956789561878</v>
      </c>
    </row>
    <row r="38" spans="2:12" x14ac:dyDescent="0.2">
      <c r="B38" s="9" t="s">
        <v>35</v>
      </c>
      <c r="C38" s="5"/>
      <c r="D38" s="10">
        <f>'[1]2018xQ'!$C$18</f>
        <v>-15.096829206225706</v>
      </c>
      <c r="E38" s="5"/>
      <c r="F38" s="10">
        <f>'[1]2018xQ'!$D$18</f>
        <v>-14.141547815228437</v>
      </c>
      <c r="G38" s="5"/>
      <c r="H38" s="10">
        <f>'[1]2018xQ'!$E$18</f>
        <v>-15.743165725072906</v>
      </c>
      <c r="I38" s="5"/>
      <c r="J38" s="10">
        <f>'[1]2018xQ'!$F$18</f>
        <v>-14.360256531325678</v>
      </c>
      <c r="K38" s="5"/>
      <c r="L38" s="19">
        <f>'[1]2018xQ'!$G$18</f>
        <v>-59.341799277852729</v>
      </c>
    </row>
    <row r="39" spans="2:12" x14ac:dyDescent="0.2">
      <c r="B39" s="11" t="s">
        <v>20</v>
      </c>
      <c r="C39" s="5"/>
      <c r="D39" s="12">
        <f>SUM(D32:D38)</f>
        <v>20.799277243344577</v>
      </c>
      <c r="E39" s="5"/>
      <c r="F39" s="12">
        <f>SUM(F32:F38)</f>
        <v>92.760982278506177</v>
      </c>
      <c r="G39" s="5"/>
      <c r="H39" s="12">
        <f>SUM(H32:H38)</f>
        <v>171.11928638457246</v>
      </c>
      <c r="I39" s="5"/>
      <c r="J39" s="12">
        <f>SUM(J32:J38)</f>
        <v>69.499165371028582</v>
      </c>
      <c r="K39" s="5"/>
      <c r="L39" s="12">
        <f>SUM(L32:L38)</f>
        <v>354.17871127745184</v>
      </c>
    </row>
    <row r="41" spans="2:12" x14ac:dyDescent="0.2">
      <c r="B41" s="23" t="s">
        <v>29</v>
      </c>
      <c r="C41" s="5"/>
      <c r="D41" s="16"/>
      <c r="E41" s="5"/>
      <c r="G41" s="5"/>
      <c r="H41" s="16"/>
      <c r="I41" s="5"/>
      <c r="J41" s="16"/>
      <c r="K41" s="5"/>
    </row>
    <row r="42" spans="2:12" x14ac:dyDescent="0.2">
      <c r="B42" s="7" t="s">
        <v>36</v>
      </c>
    </row>
    <row r="44" spans="2:12" x14ac:dyDescent="0.2">
      <c r="B44" s="9"/>
    </row>
  </sheetData>
  <mergeCells count="2">
    <mergeCell ref="B2:L2"/>
    <mergeCell ref="B4:L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 quarter PF_Rest IFRS 16 </vt:lpstr>
      <vt:lpstr>'2018 quarter PF_Rest IFRS 16 '!Area_de_impressao</vt:lpstr>
    </vt:vector>
  </TitlesOfParts>
  <Company>DUFRY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Duarte</dc:creator>
  <cp:lastModifiedBy>Natalia Barcellos</cp:lastModifiedBy>
  <dcterms:created xsi:type="dcterms:W3CDTF">2019-07-01T08:23:11Z</dcterms:created>
  <dcterms:modified xsi:type="dcterms:W3CDTF">2020-03-19T14:19:46Z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